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округ'!$A$1:$Z$45</definedName>
  </definedNames>
  <calcPr fullCalcOnLoad="1"/>
</workbook>
</file>

<file path=xl/sharedStrings.xml><?xml version="1.0" encoding="utf-8"?>
<sst xmlns="http://schemas.openxmlformats.org/spreadsheetml/2006/main" count="153" uniqueCount="67">
  <si>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</si>
  <si>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</si>
  <si>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</si>
  <si>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</si>
  <si>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</si>
  <si>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</si>
  <si>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</si>
  <si>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</si>
  <si>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</si>
  <si>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</si>
  <si>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</si>
  <si>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</si>
  <si>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</si>
  <si>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</si>
  <si>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</si>
  <si>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</si>
  <si>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</si>
  <si>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</si>
  <si>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</si>
  <si>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</si>
  <si>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</si>
  <si>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</si>
  <si>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</si>
  <si>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</si>
  <si>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</si>
  <si>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</si>
  <si>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</si>
  <si>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</si>
  <si>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</si>
  <si>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</si>
  <si>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</si>
  <si>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</si>
  <si>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</si>
  <si>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</si>
  <si>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</si>
  <si>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</si>
  <si>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</si>
  <si>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</si>
  <si>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</si>
  <si>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</si>
  <si>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</si>
  <si>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</si>
  <si>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</si>
  <si>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</si>
  <si>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</si>
  <si>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</si>
  <si>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</si>
  <si>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Приложение №2</t>
  </si>
  <si>
    <t>к извещению и документации</t>
  </si>
  <si>
    <t>о проведении открытого конкурса</t>
  </si>
  <si>
    <t>ул. Колхозная, 10, корп. 1</t>
  </si>
  <si>
    <t>ул. Колхозная, 12, корп. 1</t>
  </si>
  <si>
    <t>ул. Фрунзе, 24</t>
  </si>
  <si>
    <t>неблагоустроенные дома с газоснабжением</t>
  </si>
  <si>
    <t>неблагоустроенные дома без  газоснабжения</t>
  </si>
  <si>
    <t>Жилой район Маймаксанскийтерриториальный округ (п. 23, 24 л/з и МЛП)</t>
  </si>
  <si>
    <t>неблагоустроенные с газоснабжением</t>
  </si>
  <si>
    <t>ул. Колхозная, 5</t>
  </si>
  <si>
    <t>ул. Луганская, 11</t>
  </si>
  <si>
    <t>ул. Луганская, 13</t>
  </si>
  <si>
    <t>ул. Рыбацкая, 21</t>
  </si>
  <si>
    <t>Лот №4</t>
  </si>
  <si>
    <t>3раз(а) в неделю</t>
  </si>
  <si>
    <t>по необходимости</t>
  </si>
  <si>
    <t>2 раза в год</t>
  </si>
  <si>
    <t>1раз(а) в год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</si>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</sst>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5"/>
  <sheetViews>
    <sheetView tabSelected="1" view="pageBreakPreview" zoomScaleSheetLayoutView="100" zoomScalePageLayoutView="0" workbookViewId="0" topLeftCell="A1">
      <pane xSplit="6" ySplit="9" topLeftCell="R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27" sqref="A27:F27"/>
    </sheetView>
  </sheetViews>
  <sheetFormatPr defaultColWidth="9.00390625" defaultRowHeight="12.75"/>
  <cols>
    <col min="1" max="5" width="9.125" style="1" customWidth="1"/>
    <col min="6" max="6" width="13.875" style="1" customWidth="1"/>
    <col min="7" max="7" width="15.875" style="7" customWidth="1"/>
    <col min="8" max="8" width="6.75390625" style="7" hidden="1" customWidth="1"/>
    <col min="9" max="9" width="9.75390625" style="7" customWidth="1"/>
    <col min="10" max="10" width="9.625" style="7" customWidth="1"/>
    <col min="11" max="11" width="8.75390625" style="7" customWidth="1"/>
    <col min="12" max="12" width="15.00390625" style="7" customWidth="1"/>
    <col min="13" max="13" width="6.75390625" style="7" hidden="1" customWidth="1"/>
    <col min="14" max="14" width="5.00390625" style="7" customWidth="1"/>
    <col min="15" max="15" width="9.00390625" style="7" customWidth="1"/>
    <col min="16" max="16" width="15.875" style="7" customWidth="1"/>
    <col min="17" max="17" width="6.75390625" style="7" hidden="1" customWidth="1"/>
    <col min="18" max="18" width="5.25390625" style="7" customWidth="1"/>
    <col min="19" max="20" width="8.75390625" style="7" customWidth="1"/>
    <col min="21" max="21" width="9.125" style="7" customWidth="1"/>
    <col min="22" max="22" width="15.875" style="7" customWidth="1"/>
    <col min="23" max="23" width="6.75390625" style="7" hidden="1" customWidth="1"/>
    <col min="24" max="24" width="5.00390625" style="7" customWidth="1"/>
    <col min="25" max="25" width="8.25390625" style="7" customWidth="1"/>
    <col min="26" max="26" width="9.125" style="1" customWidth="1"/>
    <col min="27" max="27" width="10.25390625" style="1" bestFit="1" customWidth="1"/>
    <col min="28" max="82" width="9.125" style="1" customWidth="1"/>
  </cols>
  <sheetData>
    <row r="1" spans="1:11" ht="16.5" customHeight="1">
      <c r="A1" s="39" t="s">
        <v>0</v>
      </c>
      <c r="B1" s="39"/>
      <c r="C1" s="39"/>
      <c r="D1" s="39"/>
      <c r="E1" s="39"/>
      <c r="F1" s="39"/>
      <c r="J1" s="32" t="s">
        <v>47</v>
      </c>
      <c r="K1" s="32"/>
    </row>
    <row r="2" spans="1:10" ht="16.5" customHeight="1">
      <c r="A2" s="39" t="s">
        <v>1</v>
      </c>
      <c r="B2" s="39"/>
      <c r="C2" s="39"/>
      <c r="D2" s="39"/>
      <c r="E2" s="39"/>
      <c r="F2" s="39"/>
      <c r="J2" s="7" t="s">
        <v>48</v>
      </c>
    </row>
    <row r="3" spans="1:10" ht="16.5" customHeight="1">
      <c r="A3" s="39" t="s">
        <v>2</v>
      </c>
      <c r="B3" s="39"/>
      <c r="C3" s="39"/>
      <c r="D3" s="39"/>
      <c r="E3" s="39"/>
      <c r="F3" s="39"/>
      <c r="J3" s="7" t="s">
        <v>49</v>
      </c>
    </row>
    <row r="4" spans="1:6" ht="16.5" customHeight="1">
      <c r="A4" s="39" t="s">
        <v>28</v>
      </c>
      <c r="B4" s="39"/>
      <c r="C4" s="39"/>
      <c r="D4" s="39"/>
      <c r="E4" s="39"/>
      <c r="F4" s="39"/>
    </row>
    <row r="5" spans="1:25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" ht="12.75">
      <c r="A6" s="3" t="s">
        <v>61</v>
      </c>
      <c r="B6" s="3" t="s">
        <v>55</v>
      </c>
    </row>
    <row r="7" spans="1:25" ht="10.5" customHeight="1">
      <c r="A7" s="52" t="s">
        <v>3</v>
      </c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30"/>
    </row>
    <row r="8" spans="1:82" s="31" customFormat="1" ht="26.25" customHeight="1">
      <c r="A8" s="52"/>
      <c r="B8" s="52"/>
      <c r="C8" s="52"/>
      <c r="D8" s="52"/>
      <c r="E8" s="52"/>
      <c r="F8" s="53"/>
      <c r="G8" s="48" t="s">
        <v>53</v>
      </c>
      <c r="H8" s="49"/>
      <c r="I8" s="49"/>
      <c r="J8" s="49"/>
      <c r="K8" s="50"/>
      <c r="L8" s="48" t="s">
        <v>54</v>
      </c>
      <c r="M8" s="49"/>
      <c r="N8" s="49"/>
      <c r="O8" s="50"/>
      <c r="P8" s="48" t="s">
        <v>56</v>
      </c>
      <c r="Q8" s="49"/>
      <c r="R8" s="49"/>
      <c r="S8" s="49"/>
      <c r="T8" s="49"/>
      <c r="U8" s="49"/>
      <c r="V8" s="40" t="s">
        <v>56</v>
      </c>
      <c r="W8" s="40"/>
      <c r="X8" s="40"/>
      <c r="Y8" s="4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26" s="4" customFormat="1" ht="45">
      <c r="A9" s="52"/>
      <c r="B9" s="52"/>
      <c r="C9" s="52"/>
      <c r="D9" s="52"/>
      <c r="E9" s="52"/>
      <c r="F9" s="52"/>
      <c r="G9" s="23" t="s">
        <v>4</v>
      </c>
      <c r="H9" s="24" t="s">
        <v>5</v>
      </c>
      <c r="I9" s="24" t="s">
        <v>6</v>
      </c>
      <c r="J9" s="24" t="s">
        <v>50</v>
      </c>
      <c r="K9" s="24" t="s">
        <v>51</v>
      </c>
      <c r="L9" s="23" t="s">
        <v>4</v>
      </c>
      <c r="M9" s="24" t="s">
        <v>5</v>
      </c>
      <c r="N9" s="24" t="s">
        <v>6</v>
      </c>
      <c r="O9" s="24" t="s">
        <v>52</v>
      </c>
      <c r="P9" s="23" t="s">
        <v>4</v>
      </c>
      <c r="Q9" s="24" t="s">
        <v>5</v>
      </c>
      <c r="R9" s="24" t="s">
        <v>6</v>
      </c>
      <c r="S9" s="24" t="s">
        <v>57</v>
      </c>
      <c r="T9" s="24" t="s">
        <v>58</v>
      </c>
      <c r="U9" s="33" t="s">
        <v>59</v>
      </c>
      <c r="V9" s="37" t="s">
        <v>4</v>
      </c>
      <c r="W9" s="38" t="s">
        <v>5</v>
      </c>
      <c r="X9" s="38" t="s">
        <v>6</v>
      </c>
      <c r="Y9" s="38" t="s">
        <v>60</v>
      </c>
      <c r="Z9" s="34"/>
    </row>
    <row r="10" spans="1:25" ht="12.75">
      <c r="A10" s="43" t="s">
        <v>7</v>
      </c>
      <c r="B10" s="43"/>
      <c r="C10" s="43"/>
      <c r="D10" s="43"/>
      <c r="E10" s="43"/>
      <c r="F10" s="43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0">
        <f>SUM(K11:K14)</f>
        <v>0</v>
      </c>
      <c r="L10" s="11"/>
      <c r="M10" s="9">
        <f>SUM(M11:M14)</f>
        <v>0</v>
      </c>
      <c r="N10" s="26">
        <f>SUM(N11:N14)</f>
        <v>0</v>
      </c>
      <c r="O10" s="10">
        <f>SUM(O11:O14)</f>
        <v>0</v>
      </c>
      <c r="P10" s="11"/>
      <c r="Q10" s="9">
        <f>SUM(Q11:Q14)</f>
        <v>0</v>
      </c>
      <c r="R10" s="26">
        <f>SUM(R11:R14)</f>
        <v>0</v>
      </c>
      <c r="S10" s="10">
        <f>SUM(S11:S14)</f>
        <v>0</v>
      </c>
      <c r="T10" s="10">
        <f>SUM(T11:T14)</f>
        <v>0</v>
      </c>
      <c r="U10" s="10">
        <f>SUM(U11:U14)</f>
        <v>0</v>
      </c>
      <c r="V10" s="11"/>
      <c r="W10" s="35">
        <f>SUM(W11:W14)</f>
        <v>0</v>
      </c>
      <c r="X10" s="26">
        <f>SUM(X11:X14)</f>
        <v>0</v>
      </c>
      <c r="Y10" s="36">
        <f>SUM(Y11:Y14)</f>
        <v>0</v>
      </c>
    </row>
    <row r="11" spans="1:25" ht="12.75">
      <c r="A11" s="41" t="s">
        <v>8</v>
      </c>
      <c r="B11" s="41"/>
      <c r="C11" s="41"/>
      <c r="D11" s="41"/>
      <c r="E11" s="41"/>
      <c r="F11" s="41"/>
      <c r="G11" s="14" t="s">
        <v>9</v>
      </c>
      <c r="H11" s="12">
        <v>0</v>
      </c>
      <c r="I11" s="5">
        <v>0</v>
      </c>
      <c r="J11" s="13">
        <f>$I$11*J39*$B$45</f>
        <v>0</v>
      </c>
      <c r="K11" s="13">
        <f>$I$11*K39*$B$45</f>
        <v>0</v>
      </c>
      <c r="L11" s="14" t="s">
        <v>9</v>
      </c>
      <c r="M11" s="12">
        <v>0</v>
      </c>
      <c r="N11" s="5">
        <v>0</v>
      </c>
      <c r="O11" s="13">
        <f>$N$11*O39*$B$45</f>
        <v>0</v>
      </c>
      <c r="P11" s="14" t="s">
        <v>9</v>
      </c>
      <c r="Q11" s="12">
        <v>0</v>
      </c>
      <c r="R11" s="5">
        <v>0</v>
      </c>
      <c r="S11" s="13">
        <f>$R$11*S39*$B$45</f>
        <v>0</v>
      </c>
      <c r="T11" s="13">
        <f>$R$11*T39*$B$45</f>
        <v>0</v>
      </c>
      <c r="U11" s="13">
        <f>$R$11*U39*$B$45</f>
        <v>0</v>
      </c>
      <c r="V11" s="14" t="s">
        <v>9</v>
      </c>
      <c r="W11" s="12">
        <v>0</v>
      </c>
      <c r="X11" s="5">
        <v>0</v>
      </c>
      <c r="Y11" s="13">
        <f>$X$11*Y39*$B$45</f>
        <v>0</v>
      </c>
    </row>
    <row r="12" spans="1:25" ht="12.75">
      <c r="A12" s="41" t="s">
        <v>10</v>
      </c>
      <c r="B12" s="41"/>
      <c r="C12" s="41"/>
      <c r="D12" s="41"/>
      <c r="E12" s="41"/>
      <c r="F12" s="41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4" t="s">
        <v>9</v>
      </c>
      <c r="M12" s="12">
        <v>0</v>
      </c>
      <c r="N12" s="5">
        <v>0</v>
      </c>
      <c r="O12" s="13">
        <v>0</v>
      </c>
      <c r="P12" s="14" t="s">
        <v>9</v>
      </c>
      <c r="Q12" s="12">
        <v>0</v>
      </c>
      <c r="R12" s="5">
        <v>0</v>
      </c>
      <c r="S12" s="13">
        <v>0</v>
      </c>
      <c r="T12" s="13">
        <v>0</v>
      </c>
      <c r="U12" s="13">
        <v>0</v>
      </c>
      <c r="V12" s="14" t="s">
        <v>9</v>
      </c>
      <c r="W12" s="12">
        <v>0</v>
      </c>
      <c r="X12" s="5">
        <v>0</v>
      </c>
      <c r="Y12" s="13">
        <v>0</v>
      </c>
    </row>
    <row r="13" spans="1:25" ht="12.75">
      <c r="A13" s="41" t="s">
        <v>11</v>
      </c>
      <c r="B13" s="41"/>
      <c r="C13" s="41"/>
      <c r="D13" s="41"/>
      <c r="E13" s="41"/>
      <c r="F13" s="41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4" t="s">
        <v>9</v>
      </c>
      <c r="M13" s="12">
        <v>0</v>
      </c>
      <c r="N13" s="5">
        <v>0</v>
      </c>
      <c r="O13" s="13">
        <v>0</v>
      </c>
      <c r="P13" s="14" t="s">
        <v>9</v>
      </c>
      <c r="Q13" s="12">
        <v>0</v>
      </c>
      <c r="R13" s="5">
        <v>0</v>
      </c>
      <c r="S13" s="13">
        <v>0</v>
      </c>
      <c r="T13" s="13">
        <v>0</v>
      </c>
      <c r="U13" s="13">
        <v>0</v>
      </c>
      <c r="V13" s="14" t="s">
        <v>9</v>
      </c>
      <c r="W13" s="12">
        <v>0</v>
      </c>
      <c r="X13" s="5">
        <v>0</v>
      </c>
      <c r="Y13" s="13">
        <v>0</v>
      </c>
    </row>
    <row r="14" spans="1:25" ht="12.75">
      <c r="A14" s="41" t="s">
        <v>12</v>
      </c>
      <c r="B14" s="41"/>
      <c r="C14" s="41"/>
      <c r="D14" s="41"/>
      <c r="E14" s="41"/>
      <c r="F14" s="41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4" t="s">
        <v>13</v>
      </c>
      <c r="M14" s="12">
        <v>0</v>
      </c>
      <c r="N14" s="5">
        <v>0</v>
      </c>
      <c r="O14" s="13">
        <v>0</v>
      </c>
      <c r="P14" s="14" t="s">
        <v>13</v>
      </c>
      <c r="Q14" s="12">
        <v>0</v>
      </c>
      <c r="R14" s="5">
        <v>0</v>
      </c>
      <c r="S14" s="13">
        <v>0</v>
      </c>
      <c r="T14" s="13">
        <v>0</v>
      </c>
      <c r="U14" s="13">
        <v>0</v>
      </c>
      <c r="V14" s="14" t="s">
        <v>13</v>
      </c>
      <c r="W14" s="12">
        <v>0</v>
      </c>
      <c r="X14" s="5">
        <v>0</v>
      </c>
      <c r="Y14" s="13">
        <v>0</v>
      </c>
    </row>
    <row r="15" spans="1:25" ht="23.25" customHeight="1">
      <c r="A15" s="42" t="s">
        <v>14</v>
      </c>
      <c r="B15" s="42"/>
      <c r="C15" s="42"/>
      <c r="D15" s="42"/>
      <c r="E15" s="42"/>
      <c r="F15" s="42"/>
      <c r="G15" s="15"/>
      <c r="H15" s="9">
        <f>SUM(H16:H21)</f>
        <v>51.41294050776808</v>
      </c>
      <c r="I15" s="26">
        <f>SUM(I16:I23)</f>
        <v>7.950000000000001</v>
      </c>
      <c r="J15" s="9">
        <f>SUM(J16:J23)</f>
        <v>18307.260000000002</v>
      </c>
      <c r="K15" s="9">
        <f>SUM(K16:K23)</f>
        <v>19289.879999999997</v>
      </c>
      <c r="L15" s="15"/>
      <c r="M15" s="9">
        <f>SUM(M16:M21)</f>
        <v>51.41294050776808</v>
      </c>
      <c r="N15" s="26">
        <f>SUM(N16:N23)</f>
        <v>7.950000000000001</v>
      </c>
      <c r="O15" s="9">
        <f>SUM(O16:O23)</f>
        <v>7488.900000000001</v>
      </c>
      <c r="P15" s="15"/>
      <c r="Q15" s="9">
        <f>SUM(Q16:Q21)</f>
        <v>51.41294050776808</v>
      </c>
      <c r="R15" s="26">
        <f>SUM(R16:R23)</f>
        <v>9.66</v>
      </c>
      <c r="S15" s="9">
        <f>SUM(S16:S23)</f>
        <v>60672.52799999999</v>
      </c>
      <c r="T15" s="9">
        <f>SUM(T16:T23)</f>
        <v>59061.24</v>
      </c>
      <c r="U15" s="9">
        <f>SUM(U16:U23)</f>
        <v>55073.592000000004</v>
      </c>
      <c r="V15" s="15"/>
      <c r="W15" s="9">
        <f>SUM(W16:W21)</f>
        <v>51.41294050776808</v>
      </c>
      <c r="X15" s="26">
        <f>SUM(X16:X23)</f>
        <v>7.950000000000001</v>
      </c>
      <c r="Y15" s="9">
        <f>SUM(Y16:Y23)</f>
        <v>8919.9</v>
      </c>
    </row>
    <row r="16" spans="1:25" ht="12.75">
      <c r="A16" s="41" t="s">
        <v>15</v>
      </c>
      <c r="B16" s="41"/>
      <c r="C16" s="41"/>
      <c r="D16" s="41"/>
      <c r="E16" s="41"/>
      <c r="F16" s="41"/>
      <c r="G16" s="14" t="s">
        <v>62</v>
      </c>
      <c r="H16" s="12">
        <v>0.7598226127320953</v>
      </c>
      <c r="I16" s="5">
        <v>0.12</v>
      </c>
      <c r="J16" s="13">
        <f>$I$16*$B$45*J39</f>
        <v>276.336</v>
      </c>
      <c r="K16" s="13">
        <f>$I$16*$B$45*K39</f>
        <v>291.16799999999995</v>
      </c>
      <c r="L16" s="14" t="s">
        <v>62</v>
      </c>
      <c r="M16" s="12">
        <v>0.7598226127320953</v>
      </c>
      <c r="N16" s="5">
        <v>0.12</v>
      </c>
      <c r="O16" s="13">
        <f>$N$16*$B$45*O39</f>
        <v>113.03999999999999</v>
      </c>
      <c r="P16" s="14" t="s">
        <v>62</v>
      </c>
      <c r="Q16" s="12">
        <v>0.7598226127320953</v>
      </c>
      <c r="R16" s="5">
        <v>0.23</v>
      </c>
      <c r="S16" s="13">
        <f>$R$16*$B$45*S39</f>
        <v>1444.584</v>
      </c>
      <c r="T16" s="13">
        <f>$R$16*$B$45*T39</f>
        <v>1406.22</v>
      </c>
      <c r="U16" s="13">
        <f>$R$16*$B$45*U39</f>
        <v>1311.276</v>
      </c>
      <c r="V16" s="14" t="s">
        <v>62</v>
      </c>
      <c r="W16" s="12">
        <v>0.7598226127320953</v>
      </c>
      <c r="X16" s="5">
        <v>0.12</v>
      </c>
      <c r="Y16" s="13">
        <f>$X$16*$B$45*Y39</f>
        <v>134.64</v>
      </c>
    </row>
    <row r="17" spans="1:25" ht="12.75">
      <c r="A17" s="41" t="s">
        <v>16</v>
      </c>
      <c r="B17" s="41"/>
      <c r="C17" s="41"/>
      <c r="D17" s="41"/>
      <c r="E17" s="41"/>
      <c r="F17" s="41"/>
      <c r="G17" s="14" t="s">
        <v>62</v>
      </c>
      <c r="H17" s="12">
        <v>6.63867871352785</v>
      </c>
      <c r="I17" s="5">
        <v>0.2</v>
      </c>
      <c r="J17" s="13">
        <f>$I$17*$B$45*J39</f>
        <v>460.56000000000006</v>
      </c>
      <c r="K17" s="13">
        <f>$I$17*$B$45*K39</f>
        <v>485.28000000000003</v>
      </c>
      <c r="L17" s="14" t="s">
        <v>62</v>
      </c>
      <c r="M17" s="12">
        <v>6.63867871352785</v>
      </c>
      <c r="N17" s="5">
        <v>0.2</v>
      </c>
      <c r="O17" s="13">
        <f>$N$17*$B$45*O39</f>
        <v>188.40000000000003</v>
      </c>
      <c r="P17" s="14" t="s">
        <v>62</v>
      </c>
      <c r="Q17" s="12">
        <v>6.63867871352785</v>
      </c>
      <c r="R17" s="5">
        <v>0.62</v>
      </c>
      <c r="S17" s="13">
        <f>$R$17*$B$45*S39</f>
        <v>3894.0959999999995</v>
      </c>
      <c r="T17" s="13">
        <f>$R$17*$B$45*T39</f>
        <v>3790.68</v>
      </c>
      <c r="U17" s="13">
        <f>$R$17*$B$45*U39</f>
        <v>3534.744</v>
      </c>
      <c r="V17" s="14" t="s">
        <v>62</v>
      </c>
      <c r="W17" s="12">
        <v>6.63867871352785</v>
      </c>
      <c r="X17" s="5">
        <v>0.2</v>
      </c>
      <c r="Y17" s="13">
        <f>$X$17*$B$45*Y39</f>
        <v>224.40000000000003</v>
      </c>
    </row>
    <row r="18" spans="1:25" ht="12.75">
      <c r="A18" s="41" t="s">
        <v>17</v>
      </c>
      <c r="B18" s="41"/>
      <c r="C18" s="41"/>
      <c r="D18" s="41"/>
      <c r="E18" s="41"/>
      <c r="F18" s="41"/>
      <c r="G18" s="14" t="s">
        <v>62</v>
      </c>
      <c r="H18" s="12">
        <v>23.528449933686996</v>
      </c>
      <c r="I18" s="5">
        <v>0.2</v>
      </c>
      <c r="J18" s="13">
        <f>$I$18*$B$45*J39</f>
        <v>460.56000000000006</v>
      </c>
      <c r="K18" s="13">
        <f>$I$18*$B$45*K39</f>
        <v>485.28000000000003</v>
      </c>
      <c r="L18" s="14" t="s">
        <v>62</v>
      </c>
      <c r="M18" s="12">
        <v>23.528449933686996</v>
      </c>
      <c r="N18" s="5">
        <v>0.2</v>
      </c>
      <c r="O18" s="13">
        <f>$N$18*$B$45*O39</f>
        <v>188.40000000000003</v>
      </c>
      <c r="P18" s="14" t="s">
        <v>62</v>
      </c>
      <c r="Q18" s="12">
        <v>23.528449933686996</v>
      </c>
      <c r="R18" s="5">
        <v>0.62</v>
      </c>
      <c r="S18" s="13">
        <f>$R$18*$B$45*S39</f>
        <v>3894.0959999999995</v>
      </c>
      <c r="T18" s="13">
        <f>$R$18*$B$45*T39</f>
        <v>3790.68</v>
      </c>
      <c r="U18" s="13">
        <f>$R$18*$B$45*U39</f>
        <v>3534.744</v>
      </c>
      <c r="V18" s="14" t="s">
        <v>62</v>
      </c>
      <c r="W18" s="12">
        <v>23.528449933686996</v>
      </c>
      <c r="X18" s="5">
        <v>0.2</v>
      </c>
      <c r="Y18" s="13">
        <f>$X$18*$B$45*Y39</f>
        <v>224.40000000000003</v>
      </c>
    </row>
    <row r="19" spans="1:25" ht="12.75">
      <c r="A19" s="41" t="s">
        <v>18</v>
      </c>
      <c r="B19" s="41"/>
      <c r="C19" s="41"/>
      <c r="D19" s="41"/>
      <c r="E19" s="41"/>
      <c r="F19" s="41"/>
      <c r="G19" s="14" t="s">
        <v>62</v>
      </c>
      <c r="H19" s="12">
        <v>0.40813328912466834</v>
      </c>
      <c r="I19" s="5">
        <v>0.14</v>
      </c>
      <c r="J19" s="13">
        <f>$I$19*$B$45*J39</f>
        <v>322.39200000000005</v>
      </c>
      <c r="K19" s="13">
        <f>$I$19*$B$45*K39</f>
        <v>339.696</v>
      </c>
      <c r="L19" s="14" t="s">
        <v>62</v>
      </c>
      <c r="M19" s="12">
        <v>0.40813328912466834</v>
      </c>
      <c r="N19" s="5">
        <v>0.14</v>
      </c>
      <c r="O19" s="13">
        <f>$N$19*$B$45*O39</f>
        <v>131.88000000000002</v>
      </c>
      <c r="P19" s="14" t="s">
        <v>62</v>
      </c>
      <c r="Q19" s="12">
        <v>0.40813328912466834</v>
      </c>
      <c r="R19" s="5">
        <v>0.3</v>
      </c>
      <c r="S19" s="13">
        <f>$R$19*$B$45*S39</f>
        <v>1884.2399999999998</v>
      </c>
      <c r="T19" s="13">
        <f>$R$19*$B$45*T39</f>
        <v>1834.1999999999998</v>
      </c>
      <c r="U19" s="13">
        <f>$R$19*$B$45*U39</f>
        <v>1710.36</v>
      </c>
      <c r="V19" s="14" t="s">
        <v>62</v>
      </c>
      <c r="W19" s="12">
        <v>0.40813328912466834</v>
      </c>
      <c r="X19" s="5">
        <v>0.14</v>
      </c>
      <c r="Y19" s="13">
        <f>$X$19*$B$45*Y39</f>
        <v>157.08</v>
      </c>
    </row>
    <row r="20" spans="1:25" ht="43.5" customHeight="1">
      <c r="A20" s="41" t="s">
        <v>29</v>
      </c>
      <c r="B20" s="41"/>
      <c r="C20" s="41"/>
      <c r="D20" s="41"/>
      <c r="E20" s="41"/>
      <c r="F20" s="41"/>
      <c r="G20" s="16" t="s">
        <v>19</v>
      </c>
      <c r="H20" s="12">
        <v>12.083350464190978</v>
      </c>
      <c r="I20" s="5">
        <v>0.25</v>
      </c>
      <c r="J20" s="13">
        <f>$I$20*$B$45*J39</f>
        <v>575.7</v>
      </c>
      <c r="K20" s="13">
        <f>$I$20*$B$45*K39</f>
        <v>606.5999999999999</v>
      </c>
      <c r="L20" s="16" t="s">
        <v>19</v>
      </c>
      <c r="M20" s="12">
        <v>12.083350464190978</v>
      </c>
      <c r="N20" s="5">
        <v>0.25</v>
      </c>
      <c r="O20" s="13">
        <f>$N$20*$B$45*O39</f>
        <v>235.5</v>
      </c>
      <c r="P20" s="16" t="s">
        <v>19</v>
      </c>
      <c r="Q20" s="12">
        <v>12.083350464190978</v>
      </c>
      <c r="R20" s="5">
        <v>0.73</v>
      </c>
      <c r="S20" s="13">
        <f>$R$20*$B$45*S39</f>
        <v>4584.9839999999995</v>
      </c>
      <c r="T20" s="13">
        <f>$R$20*$B$45*T39</f>
        <v>4463.22</v>
      </c>
      <c r="U20" s="13">
        <f>$R$20*$B$45*U39</f>
        <v>4161.876</v>
      </c>
      <c r="V20" s="16" t="s">
        <v>19</v>
      </c>
      <c r="W20" s="12">
        <v>12.083350464190978</v>
      </c>
      <c r="X20" s="5">
        <v>0.25</v>
      </c>
      <c r="Y20" s="13">
        <f>$X$20*$B$45*Y39</f>
        <v>280.5</v>
      </c>
    </row>
    <row r="21" spans="1:25" ht="12.75">
      <c r="A21" s="41" t="s">
        <v>30</v>
      </c>
      <c r="B21" s="41"/>
      <c r="C21" s="41"/>
      <c r="D21" s="41"/>
      <c r="E21" s="41"/>
      <c r="F21" s="41"/>
      <c r="G21" s="14" t="s">
        <v>63</v>
      </c>
      <c r="H21" s="12">
        <v>7.994505494505494</v>
      </c>
      <c r="I21" s="5">
        <v>0.13</v>
      </c>
      <c r="J21" s="13">
        <f>$I$21*$B$45*J39</f>
        <v>299.36400000000003</v>
      </c>
      <c r="K21" s="13">
        <f>$I$21*$B$45*K39</f>
        <v>315.432</v>
      </c>
      <c r="L21" s="14" t="s">
        <v>63</v>
      </c>
      <c r="M21" s="12">
        <v>7.994505494505494</v>
      </c>
      <c r="N21" s="5">
        <v>0.13</v>
      </c>
      <c r="O21" s="13">
        <f>$N$21*$B$45*O39</f>
        <v>122.46000000000001</v>
      </c>
      <c r="P21" s="14" t="s">
        <v>63</v>
      </c>
      <c r="Q21" s="12">
        <v>7.994505494505494</v>
      </c>
      <c r="R21" s="5">
        <v>0.25</v>
      </c>
      <c r="S21" s="13">
        <f>$R$21*$B$45*S39</f>
        <v>1570.1999999999998</v>
      </c>
      <c r="T21" s="13">
        <f>$R$21*$B$45*T39</f>
        <v>1528.5</v>
      </c>
      <c r="U21" s="13">
        <f>$R$21*$B$45*U39</f>
        <v>1425.3000000000002</v>
      </c>
      <c r="V21" s="14" t="s">
        <v>63</v>
      </c>
      <c r="W21" s="12">
        <v>7.994505494505494</v>
      </c>
      <c r="X21" s="5">
        <v>0.13</v>
      </c>
      <c r="Y21" s="13">
        <f>$X$21*$B$45*Y39</f>
        <v>145.86</v>
      </c>
    </row>
    <row r="22" spans="1:25" ht="12.75">
      <c r="A22" s="41" t="s">
        <v>31</v>
      </c>
      <c r="B22" s="41"/>
      <c r="C22" s="41"/>
      <c r="D22" s="41"/>
      <c r="E22" s="41"/>
      <c r="F22" s="41"/>
      <c r="G22" s="14" t="s">
        <v>62</v>
      </c>
      <c r="H22" s="12">
        <v>7.994505494505494</v>
      </c>
      <c r="I22" s="5">
        <v>3.27</v>
      </c>
      <c r="J22" s="13">
        <f>$I$22*$B$45*J39</f>
        <v>7530.156000000001</v>
      </c>
      <c r="K22" s="13">
        <f>$I$22*$B$45*K39</f>
        <v>7934.3279999999995</v>
      </c>
      <c r="L22" s="14" t="s">
        <v>62</v>
      </c>
      <c r="M22" s="12">
        <v>7.994505494505494</v>
      </c>
      <c r="N22" s="5">
        <v>3.27</v>
      </c>
      <c r="O22" s="13">
        <f>$N$22*$B$45*O39</f>
        <v>3080.34</v>
      </c>
      <c r="P22" s="14" t="s">
        <v>62</v>
      </c>
      <c r="Q22" s="12">
        <v>7.994505494505494</v>
      </c>
      <c r="R22" s="5">
        <v>3.27</v>
      </c>
      <c r="S22" s="13">
        <f>$R$22*$B$45*S39</f>
        <v>20538.216</v>
      </c>
      <c r="T22" s="13">
        <f>$R$22*$B$45*T39</f>
        <v>19992.780000000002</v>
      </c>
      <c r="U22" s="13">
        <f>$R$22*$B$45*U39</f>
        <v>18642.924000000003</v>
      </c>
      <c r="V22" s="14" t="s">
        <v>62</v>
      </c>
      <c r="W22" s="12">
        <v>7.994505494505494</v>
      </c>
      <c r="X22" s="5">
        <v>3.27</v>
      </c>
      <c r="Y22" s="13">
        <f>$X$22*$B$45*Y39</f>
        <v>3668.94</v>
      </c>
    </row>
    <row r="23" spans="1:25" ht="12.75">
      <c r="A23" s="41" t="s">
        <v>32</v>
      </c>
      <c r="B23" s="41"/>
      <c r="C23" s="41"/>
      <c r="D23" s="41"/>
      <c r="E23" s="41"/>
      <c r="F23" s="41"/>
      <c r="G23" s="14" t="s">
        <v>64</v>
      </c>
      <c r="H23" s="12">
        <v>7.994505494505494</v>
      </c>
      <c r="I23" s="5">
        <v>3.64</v>
      </c>
      <c r="J23" s="13">
        <f>$I$23*$B$45*J39</f>
        <v>8382.192000000001</v>
      </c>
      <c r="K23" s="13">
        <f>$I$23*$B$45*K39</f>
        <v>8832.096</v>
      </c>
      <c r="L23" s="14" t="s">
        <v>64</v>
      </c>
      <c r="M23" s="12">
        <v>7.994505494505494</v>
      </c>
      <c r="N23" s="5">
        <v>3.64</v>
      </c>
      <c r="O23" s="13">
        <f>$N$23*$B$45*O39</f>
        <v>3428.88</v>
      </c>
      <c r="P23" s="14" t="s">
        <v>64</v>
      </c>
      <c r="Q23" s="12">
        <v>7.994505494505494</v>
      </c>
      <c r="R23" s="5">
        <v>3.64</v>
      </c>
      <c r="S23" s="13">
        <f>$R$23*$B$45*S39</f>
        <v>22862.111999999997</v>
      </c>
      <c r="T23" s="13">
        <f>$R$23*$B$45*T39</f>
        <v>22254.96</v>
      </c>
      <c r="U23" s="13">
        <f>$R$23*$B$45*U39</f>
        <v>20752.368000000002</v>
      </c>
      <c r="V23" s="14" t="s">
        <v>64</v>
      </c>
      <c r="W23" s="12">
        <v>7.994505494505494</v>
      </c>
      <c r="X23" s="5">
        <v>3.64</v>
      </c>
      <c r="Y23" s="13">
        <f>$X$23*$B$45*Y39</f>
        <v>4084.08</v>
      </c>
    </row>
    <row r="24" spans="1:25" ht="13.5" customHeight="1">
      <c r="A24" s="42" t="s">
        <v>20</v>
      </c>
      <c r="B24" s="42"/>
      <c r="C24" s="42"/>
      <c r="D24" s="42"/>
      <c r="E24" s="42"/>
      <c r="F24" s="42"/>
      <c r="G24" s="15"/>
      <c r="H24" s="17">
        <f>SUM(H25:H28)</f>
        <v>33.76989389920425</v>
      </c>
      <c r="I24" s="27">
        <f>SUM(I25:I28)</f>
        <v>1.22</v>
      </c>
      <c r="J24" s="10">
        <f>SUM(J25:J28)</f>
        <v>2809.416</v>
      </c>
      <c r="K24" s="10">
        <f>SUM(K25:K28)</f>
        <v>2960.2079999999996</v>
      </c>
      <c r="L24" s="15"/>
      <c r="M24" s="17">
        <f>SUM(M25:M28)</f>
        <v>33.76989389920425</v>
      </c>
      <c r="N24" s="27">
        <f>SUM(N25:N28)</f>
        <v>1.22</v>
      </c>
      <c r="O24" s="10">
        <f>SUM(O25:O28)</f>
        <v>1149.24</v>
      </c>
      <c r="P24" s="15"/>
      <c r="Q24" s="17">
        <f>SUM(Q25:Q28)</f>
        <v>33.76989389920425</v>
      </c>
      <c r="R24" s="27">
        <f>SUM(R25:R28)</f>
        <v>1.88</v>
      </c>
      <c r="S24" s="10">
        <f>SUM(S25:S28)</f>
        <v>11807.904</v>
      </c>
      <c r="T24" s="10">
        <f>SUM(T25:T28)</f>
        <v>11494.32</v>
      </c>
      <c r="U24" s="10">
        <f>SUM(U25:U28)</f>
        <v>10718.256000000001</v>
      </c>
      <c r="V24" s="15"/>
      <c r="W24" s="17">
        <f>SUM(W25:W28)</f>
        <v>33.76989389920425</v>
      </c>
      <c r="X24" s="27">
        <f>SUM(X25:X28)</f>
        <v>1.22</v>
      </c>
      <c r="Y24" s="10">
        <f>SUM(Y25:Y28)</f>
        <v>1368.8400000000001</v>
      </c>
    </row>
    <row r="25" spans="1:25" ht="12.75">
      <c r="A25" s="41" t="s">
        <v>33</v>
      </c>
      <c r="B25" s="41"/>
      <c r="C25" s="41"/>
      <c r="D25" s="41"/>
      <c r="E25" s="41"/>
      <c r="F25" s="41"/>
      <c r="G25" s="14" t="s">
        <v>21</v>
      </c>
      <c r="H25" s="12">
        <v>0.3445907540735127</v>
      </c>
      <c r="I25" s="5">
        <v>0</v>
      </c>
      <c r="J25" s="13">
        <f>$I$25*$B$45*J39</f>
        <v>0</v>
      </c>
      <c r="K25" s="13">
        <f>$I$25*$B$45*K39</f>
        <v>0</v>
      </c>
      <c r="L25" s="14" t="s">
        <v>21</v>
      </c>
      <c r="M25" s="12">
        <v>0.3445907540735127</v>
      </c>
      <c r="N25" s="5">
        <v>0</v>
      </c>
      <c r="O25" s="13">
        <f>$N$25*$B$45*O39</f>
        <v>0</v>
      </c>
      <c r="P25" s="14" t="s">
        <v>21</v>
      </c>
      <c r="Q25" s="12">
        <v>0.3445907540735127</v>
      </c>
      <c r="R25" s="5">
        <v>0</v>
      </c>
      <c r="S25" s="13">
        <f>$R$25*$B$45*S39</f>
        <v>0</v>
      </c>
      <c r="T25" s="13">
        <f>$R$25*$B$45*T39</f>
        <v>0</v>
      </c>
      <c r="U25" s="13">
        <f>$R$25*$B$45*U39</f>
        <v>0</v>
      </c>
      <c r="V25" s="14" t="s">
        <v>21</v>
      </c>
      <c r="W25" s="12">
        <v>0.3445907540735127</v>
      </c>
      <c r="X25" s="5">
        <v>0</v>
      </c>
      <c r="Y25" s="13">
        <f>$X$25*$B$45*Y39</f>
        <v>0</v>
      </c>
    </row>
    <row r="26" spans="1:25" ht="37.5" customHeight="1">
      <c r="A26" s="47" t="s">
        <v>34</v>
      </c>
      <c r="B26" s="47"/>
      <c r="C26" s="47"/>
      <c r="D26" s="47"/>
      <c r="E26" s="47"/>
      <c r="F26" s="47"/>
      <c r="G26" s="14" t="s">
        <v>65</v>
      </c>
      <c r="H26" s="12">
        <v>7.580996589617279</v>
      </c>
      <c r="I26" s="5">
        <v>0.12</v>
      </c>
      <c r="J26" s="13">
        <f>$I$26*$B$45*J39</f>
        <v>276.336</v>
      </c>
      <c r="K26" s="13">
        <f>$I$26*$B$45*K39</f>
        <v>291.16799999999995</v>
      </c>
      <c r="L26" s="14" t="s">
        <v>65</v>
      </c>
      <c r="M26" s="12">
        <v>7.580996589617279</v>
      </c>
      <c r="N26" s="5">
        <v>0.12</v>
      </c>
      <c r="O26" s="13">
        <f>$N$26*$B$45*O39</f>
        <v>113.03999999999999</v>
      </c>
      <c r="P26" s="14" t="s">
        <v>65</v>
      </c>
      <c r="Q26" s="12">
        <v>7.580996589617279</v>
      </c>
      <c r="R26" s="5">
        <v>0.12</v>
      </c>
      <c r="S26" s="13">
        <f>$R$26*$B$45*S39</f>
        <v>753.6959999999999</v>
      </c>
      <c r="T26" s="13">
        <f>$R$26*$B$45*T39</f>
        <v>733.68</v>
      </c>
      <c r="U26" s="13">
        <f>$R$26*$B$45*U39</f>
        <v>684.144</v>
      </c>
      <c r="V26" s="14" t="s">
        <v>65</v>
      </c>
      <c r="W26" s="12">
        <v>7.580996589617279</v>
      </c>
      <c r="X26" s="5">
        <v>0.12</v>
      </c>
      <c r="Y26" s="13">
        <f>$X$26*$B$45*Y39</f>
        <v>134.64</v>
      </c>
    </row>
    <row r="27" spans="1:25" ht="45" customHeight="1">
      <c r="A27" s="47" t="s">
        <v>35</v>
      </c>
      <c r="B27" s="47"/>
      <c r="C27" s="47"/>
      <c r="D27" s="47"/>
      <c r="E27" s="47"/>
      <c r="F27" s="47"/>
      <c r="G27" s="16" t="s">
        <v>22</v>
      </c>
      <c r="H27" s="18">
        <v>2.067544524441076</v>
      </c>
      <c r="I27" s="5">
        <v>0.04</v>
      </c>
      <c r="J27" s="13">
        <f>$I$27*$B$45*J39</f>
        <v>92.112</v>
      </c>
      <c r="K27" s="13">
        <f>$I$27*$B$45*K39</f>
        <v>97.056</v>
      </c>
      <c r="L27" s="16" t="s">
        <v>22</v>
      </c>
      <c r="M27" s="18">
        <v>2.067544524441076</v>
      </c>
      <c r="N27" s="5">
        <v>0.04</v>
      </c>
      <c r="O27" s="13">
        <f>$N$27*$B$45*O39</f>
        <v>37.68</v>
      </c>
      <c r="P27" s="16" t="s">
        <v>22</v>
      </c>
      <c r="Q27" s="18">
        <v>2.067544524441076</v>
      </c>
      <c r="R27" s="5">
        <v>0.04</v>
      </c>
      <c r="S27" s="13">
        <f>$R$27*$B$45*S39</f>
        <v>251.23199999999997</v>
      </c>
      <c r="T27" s="13">
        <f>$R$27*$B$45*T39</f>
        <v>244.56</v>
      </c>
      <c r="U27" s="13">
        <f>$R$27*$B$45*U39</f>
        <v>228.048</v>
      </c>
      <c r="V27" s="16" t="s">
        <v>22</v>
      </c>
      <c r="W27" s="18">
        <v>2.067544524441076</v>
      </c>
      <c r="X27" s="5">
        <v>0.04</v>
      </c>
      <c r="Y27" s="13">
        <f>$X$27*$B$45*Y39</f>
        <v>44.879999999999995</v>
      </c>
    </row>
    <row r="28" spans="1:25" ht="68.25" customHeight="1">
      <c r="A28" s="47" t="s">
        <v>36</v>
      </c>
      <c r="B28" s="47"/>
      <c r="C28" s="47"/>
      <c r="D28" s="47"/>
      <c r="E28" s="47"/>
      <c r="F28" s="47"/>
      <c r="G28" s="14" t="s">
        <v>65</v>
      </c>
      <c r="H28" s="12">
        <v>23.776762031072376</v>
      </c>
      <c r="I28" s="5">
        <v>1.06</v>
      </c>
      <c r="J28" s="13">
        <f>$I$28*$B$45*J39</f>
        <v>2440.9680000000003</v>
      </c>
      <c r="K28" s="13">
        <f>$I$28*$B$45*K39</f>
        <v>2571.984</v>
      </c>
      <c r="L28" s="14" t="s">
        <v>65</v>
      </c>
      <c r="M28" s="12">
        <v>23.776762031072376</v>
      </c>
      <c r="N28" s="5">
        <v>1.06</v>
      </c>
      <c r="O28" s="13">
        <f>$N$28*$B$45*O39</f>
        <v>998.5200000000001</v>
      </c>
      <c r="P28" s="14" t="s">
        <v>65</v>
      </c>
      <c r="Q28" s="12">
        <v>23.776762031072376</v>
      </c>
      <c r="R28" s="5">
        <v>1.72</v>
      </c>
      <c r="S28" s="13">
        <f>$R$28*$B$45*S39</f>
        <v>10802.976</v>
      </c>
      <c r="T28" s="13">
        <f>$R$28*$B$45*T39</f>
        <v>10516.08</v>
      </c>
      <c r="U28" s="13">
        <f>$R$28*$B$45*U39</f>
        <v>9806.064</v>
      </c>
      <c r="V28" s="14" t="s">
        <v>65</v>
      </c>
      <c r="W28" s="12">
        <v>23.776762031072376</v>
      </c>
      <c r="X28" s="5">
        <v>1.06</v>
      </c>
      <c r="Y28" s="13">
        <f>$X$28*$B$45*Y39</f>
        <v>1189.3200000000002</v>
      </c>
    </row>
    <row r="29" spans="1:25" ht="12.75">
      <c r="A29" s="43" t="s">
        <v>23</v>
      </c>
      <c r="B29" s="43"/>
      <c r="C29" s="43"/>
      <c r="D29" s="43"/>
      <c r="E29" s="43"/>
      <c r="F29" s="43"/>
      <c r="G29" s="15"/>
      <c r="H29" s="17">
        <f>SUM(H30:H32)</f>
        <v>14.81716559302766</v>
      </c>
      <c r="I29" s="27">
        <f>SUM(I30:I35)</f>
        <v>2.1700000000000004</v>
      </c>
      <c r="J29" s="17">
        <f>SUM(J30:J35)</f>
        <v>4997.075999999999</v>
      </c>
      <c r="K29" s="17">
        <f>SUM(K30:K35)</f>
        <v>5265.288</v>
      </c>
      <c r="L29" s="15"/>
      <c r="M29" s="17">
        <f>SUM(M30:M32)</f>
        <v>14.81716559302766</v>
      </c>
      <c r="N29" s="27">
        <f>SUM(N30:N35)</f>
        <v>2.1700000000000004</v>
      </c>
      <c r="O29" s="17">
        <f>SUM(O30:O35)</f>
        <v>2044.1399999999999</v>
      </c>
      <c r="P29" s="15"/>
      <c r="Q29" s="17">
        <f>SUM(Q30:Q32)</f>
        <v>14.81716559302766</v>
      </c>
      <c r="R29" s="27">
        <f>SUM(R30:R35)</f>
        <v>3.78</v>
      </c>
      <c r="S29" s="17">
        <f>SUM(S30:S35)</f>
        <v>23741.424</v>
      </c>
      <c r="T29" s="17">
        <f>SUM(T30:T35)</f>
        <v>23110.92</v>
      </c>
      <c r="U29" s="17">
        <f>SUM(U30:U35)</f>
        <v>21550.536</v>
      </c>
      <c r="V29" s="15"/>
      <c r="W29" s="17">
        <f>SUM(W30:W32)</f>
        <v>14.81716559302766</v>
      </c>
      <c r="X29" s="27">
        <f>SUM(X30:X35)</f>
        <v>2.1700000000000004</v>
      </c>
      <c r="Y29" s="17">
        <f>SUM(Y30:Y35)</f>
        <v>2434.74</v>
      </c>
    </row>
    <row r="30" spans="1:25" ht="95.25" customHeight="1">
      <c r="A30" s="47" t="s">
        <v>37</v>
      </c>
      <c r="B30" s="47"/>
      <c r="C30" s="47"/>
      <c r="D30" s="47"/>
      <c r="E30" s="47"/>
      <c r="F30" s="47"/>
      <c r="G30" s="16" t="s">
        <v>24</v>
      </c>
      <c r="H30" s="18">
        <v>11.753978779840848</v>
      </c>
      <c r="I30" s="5">
        <v>1.07</v>
      </c>
      <c r="J30" s="13">
        <f>$I$30*$B$45*J39</f>
        <v>2463.996</v>
      </c>
      <c r="K30" s="13">
        <f>$I$30*$B$45*K39</f>
        <v>2596.248</v>
      </c>
      <c r="L30" s="16" t="s">
        <v>24</v>
      </c>
      <c r="M30" s="18">
        <v>11.753978779840848</v>
      </c>
      <c r="N30" s="5">
        <v>1.07</v>
      </c>
      <c r="O30" s="13">
        <f>$N$30*$B$45*O39</f>
        <v>1007.9399999999999</v>
      </c>
      <c r="P30" s="16" t="s">
        <v>24</v>
      </c>
      <c r="Q30" s="18">
        <v>11.753978779840848</v>
      </c>
      <c r="R30" s="5">
        <v>1.94</v>
      </c>
      <c r="S30" s="13">
        <f>$R$30*$B$45*S39</f>
        <v>12184.752</v>
      </c>
      <c r="T30" s="13">
        <f>$R$30*$B$45*T39</f>
        <v>11861.16</v>
      </c>
      <c r="U30" s="13">
        <f>$R$30*$B$45*U39</f>
        <v>11060.328000000001</v>
      </c>
      <c r="V30" s="16" t="s">
        <v>24</v>
      </c>
      <c r="W30" s="18">
        <v>11.753978779840848</v>
      </c>
      <c r="X30" s="5">
        <v>1.07</v>
      </c>
      <c r="Y30" s="13">
        <f>$X$30*$B$45*Y39</f>
        <v>1200.54</v>
      </c>
    </row>
    <row r="31" spans="1:25" ht="69.75" customHeight="1">
      <c r="A31" s="41" t="s">
        <v>38</v>
      </c>
      <c r="B31" s="41"/>
      <c r="C31" s="41"/>
      <c r="D31" s="41"/>
      <c r="E31" s="41"/>
      <c r="F31" s="41"/>
      <c r="G31" s="16" t="s">
        <v>25</v>
      </c>
      <c r="H31" s="18">
        <v>2.2252747252747254</v>
      </c>
      <c r="I31" s="5">
        <v>0.4</v>
      </c>
      <c r="J31" s="13">
        <f>$I$31*$B$45*J39</f>
        <v>921.1200000000001</v>
      </c>
      <c r="K31" s="13">
        <f>$I$31*$B$45*K39</f>
        <v>970.5600000000001</v>
      </c>
      <c r="L31" s="16" t="s">
        <v>25</v>
      </c>
      <c r="M31" s="18">
        <v>2.2252747252747254</v>
      </c>
      <c r="N31" s="5">
        <v>0.4</v>
      </c>
      <c r="O31" s="13">
        <f>$N$31*$B$45*O39</f>
        <v>376.80000000000007</v>
      </c>
      <c r="P31" s="16" t="s">
        <v>25</v>
      </c>
      <c r="Q31" s="18">
        <v>2.2252747252747254</v>
      </c>
      <c r="R31" s="5">
        <v>0.79</v>
      </c>
      <c r="S31" s="13">
        <f>$R$31*$B$45*S39</f>
        <v>4961.832</v>
      </c>
      <c r="T31" s="13">
        <f>$R$31*$B$45*T39</f>
        <v>4830.06</v>
      </c>
      <c r="U31" s="13">
        <f>$R$31*$B$45*U39</f>
        <v>4503.948</v>
      </c>
      <c r="V31" s="16" t="s">
        <v>25</v>
      </c>
      <c r="W31" s="18">
        <v>2.2252747252747254</v>
      </c>
      <c r="X31" s="5">
        <v>0.4</v>
      </c>
      <c r="Y31" s="13">
        <f>$X$31*$B$45*Y39</f>
        <v>448.80000000000007</v>
      </c>
    </row>
    <row r="32" spans="1:25" ht="12.75">
      <c r="A32" s="41" t="s">
        <v>39</v>
      </c>
      <c r="B32" s="41"/>
      <c r="C32" s="41"/>
      <c r="D32" s="41"/>
      <c r="E32" s="41"/>
      <c r="F32" s="41"/>
      <c r="G32" s="14" t="s">
        <v>66</v>
      </c>
      <c r="H32" s="12">
        <v>0.8379120879120879</v>
      </c>
      <c r="I32" s="5">
        <v>0.35</v>
      </c>
      <c r="J32" s="13">
        <f>$I$32*$B$45*J39</f>
        <v>805.9799999999999</v>
      </c>
      <c r="K32" s="13">
        <f>$I$32*$B$45*K39</f>
        <v>849.2399999999998</v>
      </c>
      <c r="L32" s="14" t="s">
        <v>66</v>
      </c>
      <c r="M32" s="12">
        <v>0.8379120879120879</v>
      </c>
      <c r="N32" s="5">
        <v>0.35</v>
      </c>
      <c r="O32" s="13">
        <f>$N$32*$B$45*O39</f>
        <v>329.69999999999993</v>
      </c>
      <c r="P32" s="14" t="s">
        <v>66</v>
      </c>
      <c r="Q32" s="12">
        <v>0.8379120879120879</v>
      </c>
      <c r="R32" s="5">
        <v>0.7</v>
      </c>
      <c r="S32" s="13">
        <f>$R$32*$B$45*S39</f>
        <v>4396.5599999999995</v>
      </c>
      <c r="T32" s="13">
        <f>$R$32*$B$45*T39</f>
        <v>4279.799999999999</v>
      </c>
      <c r="U32" s="13">
        <f>$R$32*$B$45*U39</f>
        <v>3990.8399999999997</v>
      </c>
      <c r="V32" s="14" t="s">
        <v>66</v>
      </c>
      <c r="W32" s="12">
        <v>0.8379120879120879</v>
      </c>
      <c r="X32" s="5">
        <v>0.35</v>
      </c>
      <c r="Y32" s="13">
        <f>$X$32*$B$45*Y39</f>
        <v>392.69999999999993</v>
      </c>
    </row>
    <row r="33" spans="1:25" ht="12.75">
      <c r="A33" s="41" t="s">
        <v>43</v>
      </c>
      <c r="B33" s="41"/>
      <c r="C33" s="41"/>
      <c r="D33" s="41"/>
      <c r="E33" s="41"/>
      <c r="F33" s="41"/>
      <c r="G33" s="14" t="s">
        <v>65</v>
      </c>
      <c r="H33" s="12">
        <v>0.8379120879120879</v>
      </c>
      <c r="I33" s="5">
        <v>0.35</v>
      </c>
      <c r="J33" s="13">
        <f>$I$33*$B$45*J39</f>
        <v>805.9799999999999</v>
      </c>
      <c r="K33" s="13">
        <f>$I$33*$B$45*K39</f>
        <v>849.2399999999998</v>
      </c>
      <c r="L33" s="14" t="s">
        <v>65</v>
      </c>
      <c r="M33" s="12">
        <v>0.8379120879120879</v>
      </c>
      <c r="N33" s="5">
        <v>0.35</v>
      </c>
      <c r="O33" s="13">
        <f>$N$33*$B$45*O39</f>
        <v>329.69999999999993</v>
      </c>
      <c r="P33" s="14" t="s">
        <v>65</v>
      </c>
      <c r="Q33" s="12">
        <v>0.8379120879120879</v>
      </c>
      <c r="R33" s="5">
        <v>0.35</v>
      </c>
      <c r="S33" s="13">
        <f>$R$33*$B$45*S39</f>
        <v>2198.2799999999997</v>
      </c>
      <c r="T33" s="13">
        <f>$R$33*$B$45*T39</f>
        <v>2139.8999999999996</v>
      </c>
      <c r="U33" s="13">
        <f>$R$33*$B$45*U39</f>
        <v>1995.4199999999998</v>
      </c>
      <c r="V33" s="14" t="s">
        <v>65</v>
      </c>
      <c r="W33" s="12">
        <v>0.8379120879120879</v>
      </c>
      <c r="X33" s="5">
        <v>0.35</v>
      </c>
      <c r="Y33" s="13">
        <f>$X$33*$B$45*Y39</f>
        <v>392.69999999999993</v>
      </c>
    </row>
    <row r="34" spans="1:25" ht="12.75">
      <c r="A34" s="41" t="s">
        <v>44</v>
      </c>
      <c r="B34" s="41"/>
      <c r="C34" s="41"/>
      <c r="D34" s="41"/>
      <c r="E34" s="41"/>
      <c r="F34" s="41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3">
        <f>$I$34*$B$45*K39</f>
        <v>0</v>
      </c>
      <c r="L34" s="14" t="s">
        <v>21</v>
      </c>
      <c r="M34" s="12">
        <v>0.8379120879120879</v>
      </c>
      <c r="N34" s="5">
        <v>0</v>
      </c>
      <c r="O34" s="13">
        <f>$N$34*$B$45*O39</f>
        <v>0</v>
      </c>
      <c r="P34" s="14" t="s">
        <v>21</v>
      </c>
      <c r="Q34" s="12">
        <v>0.8379120879120879</v>
      </c>
      <c r="R34" s="5">
        <v>0</v>
      </c>
      <c r="S34" s="13">
        <f>$R$34*$B$45*S39</f>
        <v>0</v>
      </c>
      <c r="T34" s="13">
        <f>$R$34*$B$45*T39</f>
        <v>0</v>
      </c>
      <c r="U34" s="13">
        <f>$R$34*$B$45*U39</f>
        <v>0</v>
      </c>
      <c r="V34" s="14" t="s">
        <v>21</v>
      </c>
      <c r="W34" s="12">
        <v>0.8379120879120879</v>
      </c>
      <c r="X34" s="5">
        <v>0</v>
      </c>
      <c r="Y34" s="13">
        <f>$X$34*$B$45*Y39</f>
        <v>0</v>
      </c>
    </row>
    <row r="35" spans="1:25" ht="12.75">
      <c r="A35" s="41" t="s">
        <v>45</v>
      </c>
      <c r="B35" s="41"/>
      <c r="C35" s="41"/>
      <c r="D35" s="41"/>
      <c r="E35" s="41"/>
      <c r="F35" s="41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3">
        <f>$I$35*$B$45*K39</f>
        <v>0</v>
      </c>
      <c r="L35" s="14" t="s">
        <v>21</v>
      </c>
      <c r="M35" s="12">
        <v>0.8379120879120879</v>
      </c>
      <c r="N35" s="5">
        <v>0</v>
      </c>
      <c r="O35" s="13">
        <f>$N$35*$B$45*O39</f>
        <v>0</v>
      </c>
      <c r="P35" s="14" t="s">
        <v>21</v>
      </c>
      <c r="Q35" s="12">
        <v>0.8379120879120879</v>
      </c>
      <c r="R35" s="5">
        <v>0</v>
      </c>
      <c r="S35" s="13">
        <f>$R$35*$B$45*S39</f>
        <v>0</v>
      </c>
      <c r="T35" s="13">
        <f>$R$35*$B$45*T39</f>
        <v>0</v>
      </c>
      <c r="U35" s="13">
        <f>$R$35*$B$45*U39</f>
        <v>0</v>
      </c>
      <c r="V35" s="14" t="s">
        <v>21</v>
      </c>
      <c r="W35" s="12">
        <v>0.8379120879120879</v>
      </c>
      <c r="X35" s="5">
        <v>0</v>
      </c>
      <c r="Y35" s="13">
        <f>$X$35*$B$45*Y39</f>
        <v>0</v>
      </c>
    </row>
    <row r="36" spans="1:25" ht="12.75">
      <c r="A36" s="43" t="s">
        <v>40</v>
      </c>
      <c r="B36" s="43"/>
      <c r="C36" s="43"/>
      <c r="D36" s="43"/>
      <c r="E36" s="43"/>
      <c r="F36" s="43"/>
      <c r="G36" s="15"/>
      <c r="H36" s="17">
        <f>SUM(H38:H40)</f>
        <v>114.22570239999999</v>
      </c>
      <c r="I36" s="27">
        <v>0.68</v>
      </c>
      <c r="J36" s="19">
        <f>$I$36*$B$45*J39</f>
        <v>1565.904</v>
      </c>
      <c r="K36" s="19">
        <f>$I$36*$B$45*K39</f>
        <v>1649.952</v>
      </c>
      <c r="L36" s="15"/>
      <c r="M36" s="17">
        <f>SUM(M38:M40)</f>
        <v>114.22570239999999</v>
      </c>
      <c r="N36" s="27">
        <v>0</v>
      </c>
      <c r="O36" s="19">
        <f>$N$36*$B$45*O39</f>
        <v>0</v>
      </c>
      <c r="P36" s="15"/>
      <c r="Q36" s="17">
        <f>SUM(Q38:Q40)</f>
        <v>114.22570239999999</v>
      </c>
      <c r="R36" s="27">
        <v>0.68</v>
      </c>
      <c r="S36" s="19">
        <f>$R$36*$B$45*S39</f>
        <v>4270.9439999999995</v>
      </c>
      <c r="T36" s="19">
        <f>$R$36*$B$45*T39</f>
        <v>4157.52</v>
      </c>
      <c r="U36" s="19">
        <f>$R$36*$B$45*U39</f>
        <v>3876.8160000000003</v>
      </c>
      <c r="V36" s="15"/>
      <c r="W36" s="17">
        <f>SUM(W38:W40)</f>
        <v>114.22570239999999</v>
      </c>
      <c r="X36" s="27">
        <v>0.68</v>
      </c>
      <c r="Y36" s="19">
        <f>$X$36*$B$45*Y39</f>
        <v>762.96</v>
      </c>
    </row>
    <row r="37" spans="1:25" ht="12.75">
      <c r="A37" s="44" t="s">
        <v>42</v>
      </c>
      <c r="B37" s="45"/>
      <c r="C37" s="45"/>
      <c r="D37" s="45"/>
      <c r="E37" s="45"/>
      <c r="F37" s="46"/>
      <c r="G37" s="15"/>
      <c r="H37" s="17"/>
      <c r="I37" s="27">
        <v>0.83</v>
      </c>
      <c r="J37" s="19">
        <f>$I$37*$B$45*J39</f>
        <v>1911.3239999999998</v>
      </c>
      <c r="K37" s="19">
        <f>$I$37*$B$45*K39</f>
        <v>2013.9119999999998</v>
      </c>
      <c r="L37" s="15"/>
      <c r="M37" s="17"/>
      <c r="N37" s="27">
        <v>0.83</v>
      </c>
      <c r="O37" s="19">
        <f>$N$37*$B$45*O39</f>
        <v>781.8599999999999</v>
      </c>
      <c r="P37" s="15"/>
      <c r="Q37" s="17"/>
      <c r="R37" s="27">
        <v>1.33</v>
      </c>
      <c r="S37" s="19">
        <f>$R$37*$B$45*S39</f>
        <v>8353.464</v>
      </c>
      <c r="T37" s="19">
        <f>$R$37*$B$45*T39</f>
        <v>8131.620000000001</v>
      </c>
      <c r="U37" s="19">
        <f>$R$37*$B$45*U39</f>
        <v>7582.5960000000005</v>
      </c>
      <c r="V37" s="15"/>
      <c r="W37" s="17"/>
      <c r="X37" s="27">
        <v>0.83</v>
      </c>
      <c r="Y37" s="19">
        <f>$X$37*$B$45*Y39</f>
        <v>931.2599999999999</v>
      </c>
    </row>
    <row r="38" spans="1:29" ht="12.75">
      <c r="A38" s="55" t="s">
        <v>26</v>
      </c>
      <c r="B38" s="55"/>
      <c r="C38" s="55"/>
      <c r="D38" s="55"/>
      <c r="E38" s="55"/>
      <c r="F38" s="55"/>
      <c r="G38" s="20"/>
      <c r="H38" s="21">
        <f>H29+H24+H15+H10</f>
        <v>99.99999999999999</v>
      </c>
      <c r="I38" s="5"/>
      <c r="J38" s="10">
        <f>J29+J24+J15+J10+J36+J37</f>
        <v>29590.98</v>
      </c>
      <c r="K38" s="10">
        <f>K29+K24+K15+K10+K36+K37</f>
        <v>31179.239999999998</v>
      </c>
      <c r="L38" s="20"/>
      <c r="M38" s="21">
        <f>M29+M24+M15+M10</f>
        <v>99.99999999999999</v>
      </c>
      <c r="N38" s="5"/>
      <c r="O38" s="10">
        <f>O29+O24+O15+O10+O36+O37</f>
        <v>11464.140000000001</v>
      </c>
      <c r="P38" s="20"/>
      <c r="Q38" s="21">
        <f>Q29+Q24+Q15+Q10</f>
        <v>99.99999999999999</v>
      </c>
      <c r="R38" s="5"/>
      <c r="S38" s="10">
        <f>S29+S24+S15+S10+S36+S37</f>
        <v>108846.264</v>
      </c>
      <c r="T38" s="10">
        <f>T29+T24+T15+T10+T36+T37</f>
        <v>105955.62</v>
      </c>
      <c r="U38" s="10">
        <f>U29+U24+U15+U10+U36+U37</f>
        <v>98801.79600000002</v>
      </c>
      <c r="V38" s="20"/>
      <c r="W38" s="21">
        <f>W29+W24+W15+W10</f>
        <v>99.99999999999999</v>
      </c>
      <c r="X38" s="5"/>
      <c r="Y38" s="10">
        <f>Y29+Y24+Y15+Y10+Y36+Y37</f>
        <v>14417.699999999999</v>
      </c>
      <c r="AA38" s="25">
        <f>J38+K38+O38+S38+T38+U38+Y38</f>
        <v>400255.74000000005</v>
      </c>
      <c r="AC38" s="1">
        <f>AA38/12*0.05</f>
        <v>1667.7322500000002</v>
      </c>
    </row>
    <row r="39" spans="1:25" ht="12.75">
      <c r="A39" s="55" t="s">
        <v>27</v>
      </c>
      <c r="B39" s="55"/>
      <c r="C39" s="55"/>
      <c r="D39" s="55"/>
      <c r="E39" s="55"/>
      <c r="F39" s="55"/>
      <c r="G39" s="20"/>
      <c r="H39" s="20"/>
      <c r="I39" s="28"/>
      <c r="J39" s="10">
        <v>191.9</v>
      </c>
      <c r="K39" s="10">
        <v>202.2</v>
      </c>
      <c r="L39" s="20"/>
      <c r="M39" s="20"/>
      <c r="N39" s="28"/>
      <c r="O39" s="10">
        <v>78.5</v>
      </c>
      <c r="P39" s="20"/>
      <c r="Q39" s="20"/>
      <c r="R39" s="28"/>
      <c r="S39" s="10">
        <v>523.4</v>
      </c>
      <c r="T39" s="10">
        <v>509.5</v>
      </c>
      <c r="U39" s="10">
        <v>475.1</v>
      </c>
      <c r="V39" s="20"/>
      <c r="W39" s="20"/>
      <c r="X39" s="28"/>
      <c r="Y39" s="10">
        <v>93.5</v>
      </c>
    </row>
    <row r="40" spans="1:25" s="6" customFormat="1" ht="25.5" customHeight="1">
      <c r="A40" s="54" t="s">
        <v>46</v>
      </c>
      <c r="B40" s="54"/>
      <c r="C40" s="54"/>
      <c r="D40" s="54"/>
      <c r="E40" s="54"/>
      <c r="F40" s="54"/>
      <c r="G40" s="22"/>
      <c r="H40" s="22">
        <f>7.28*1.416*1.2*1.15</f>
        <v>14.225702399999998</v>
      </c>
      <c r="I40" s="29">
        <f>I15+I24+I29+I36+I37</f>
        <v>12.850000000000001</v>
      </c>
      <c r="J40" s="22">
        <f>J38/12/J39</f>
        <v>12.85</v>
      </c>
      <c r="K40" s="22">
        <f>K38/12/K39</f>
        <v>12.850000000000001</v>
      </c>
      <c r="L40" s="22"/>
      <c r="M40" s="22">
        <f>7.28*1.416*1.2*1.15</f>
        <v>14.225702399999998</v>
      </c>
      <c r="N40" s="29">
        <f>N15+N24+N29+N36+N37</f>
        <v>12.170000000000002</v>
      </c>
      <c r="O40" s="22">
        <f>O38/12/O39</f>
        <v>12.170000000000002</v>
      </c>
      <c r="P40" s="22"/>
      <c r="Q40" s="22">
        <f>7.28*1.416*1.2*1.15</f>
        <v>14.225702399999998</v>
      </c>
      <c r="R40" s="29">
        <f>R15+R24+R29+R36+R37</f>
        <v>17.33</v>
      </c>
      <c r="S40" s="22">
        <f>S38/12/S39</f>
        <v>17.33</v>
      </c>
      <c r="T40" s="22">
        <f>T38/12/T39</f>
        <v>17.330000000000002</v>
      </c>
      <c r="U40" s="22">
        <f>U38/12/U39</f>
        <v>17.330000000000002</v>
      </c>
      <c r="V40" s="22"/>
      <c r="W40" s="22">
        <f>7.28*1.416*1.2*1.15</f>
        <v>14.225702399999998</v>
      </c>
      <c r="X40" s="29">
        <f>X15+X24+X29+X36+X37</f>
        <v>12.850000000000001</v>
      </c>
      <c r="Y40" s="22">
        <f>Y38/12/Y39</f>
        <v>12.85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7">
    <mergeCell ref="G7:X7"/>
    <mergeCell ref="A7:F9"/>
    <mergeCell ref="A10:F10"/>
    <mergeCell ref="A40:F40"/>
    <mergeCell ref="A30:F30"/>
    <mergeCell ref="A31:F31"/>
    <mergeCell ref="A32:F32"/>
    <mergeCell ref="A38:F38"/>
    <mergeCell ref="A36:F36"/>
    <mergeCell ref="A39:F39"/>
    <mergeCell ref="A25:F25"/>
    <mergeCell ref="A27:F27"/>
    <mergeCell ref="A26:F26"/>
    <mergeCell ref="A28:F28"/>
    <mergeCell ref="G8:K8"/>
    <mergeCell ref="P8:U8"/>
    <mergeCell ref="A15:F15"/>
    <mergeCell ref="L8:O8"/>
    <mergeCell ref="A11:F11"/>
    <mergeCell ref="A16:F16"/>
    <mergeCell ref="A29:F29"/>
    <mergeCell ref="A17:F17"/>
    <mergeCell ref="A22:F22"/>
    <mergeCell ref="A23:F23"/>
    <mergeCell ref="A21:F21"/>
    <mergeCell ref="A37:F37"/>
    <mergeCell ref="A35:F35"/>
    <mergeCell ref="A33:F33"/>
    <mergeCell ref="A34:F34"/>
    <mergeCell ref="A18:F18"/>
    <mergeCell ref="V8:Y8"/>
    <mergeCell ref="A13:F13"/>
    <mergeCell ref="A24:F24"/>
    <mergeCell ref="A20:F20"/>
    <mergeCell ref="A12:F12"/>
    <mergeCell ref="A14:F14"/>
    <mergeCell ref="A19:F1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2014-10-03T10:07:05Z</cp:lastPrinted>
  <dcterms:created xsi:type="dcterms:W3CDTF">2014-07-17T06:36:59Z</dcterms:created>
  <dcterms:modified xsi:type="dcterms:W3CDTF">2014-10-03T10:07:20Z</dcterms:modified>
  <cp:category/>
  <cp:version/>
  <cp:contentType/>
  <cp:contentStatus/>
</cp:coreProperties>
</file>